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27"/>
  <workbookPr/>
  <mc:AlternateContent xmlns:mc="http://schemas.openxmlformats.org/markup-compatibility/2006">
    <mc:Choice Requires="x15">
      <x15ac:absPath xmlns:x15ac="http://schemas.microsoft.com/office/spreadsheetml/2010/11/ac" url="C:\Users\amit.gupta\Desktop\"/>
    </mc:Choice>
  </mc:AlternateContent>
  <xr:revisionPtr revIDLastSave="1" documentId="11_925F35B7351A00CE1BAC4DD59B27046DE56C3429" xr6:coauthVersionLast="47" xr6:coauthVersionMax="47" xr10:uidLastSave="{8E17B590-126C-40EA-B887-C3B7DCC9CC92}"/>
  <bookViews>
    <workbookView xWindow="0" yWindow="0" windowWidth="28800" windowHeight="14820" xr2:uid="{00000000-000D-0000-FFFF-FFFF00000000}"/>
  </bookViews>
  <sheets>
    <sheet name="Pipetting" sheetId="3" r:id="rId1"/>
  </sheets>
  <definedNames>
    <definedName name="_xlnm.Print_Area" localSheetId="0">Pipetting!$B$2:$H$44,Pipetting!$J$12:$O$12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3" l="1"/>
  <c r="D20" i="3" l="1"/>
  <c r="F13" i="3" l="1"/>
  <c r="D21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20" i="3"/>
  <c r="G44" i="3" s="1"/>
  <c r="D22" i="3" l="1"/>
  <c r="F21" i="3"/>
  <c r="E44" i="3"/>
  <c r="D23" i="3" l="1"/>
  <c r="F22" i="3"/>
  <c r="D24" i="3" l="1"/>
  <c r="F23" i="3"/>
  <c r="D25" i="3" l="1"/>
  <c r="F24" i="3"/>
  <c r="D26" i="3" l="1"/>
  <c r="F25" i="3"/>
  <c r="D27" i="3" l="1"/>
  <c r="F26" i="3"/>
  <c r="D28" i="3" l="1"/>
  <c r="F27" i="3"/>
  <c r="D29" i="3" l="1"/>
  <c r="F28" i="3"/>
  <c r="D30" i="3" l="1"/>
  <c r="F29" i="3"/>
  <c r="D31" i="3" l="1"/>
  <c r="F30" i="3"/>
  <c r="D32" i="3" l="1"/>
  <c r="F31" i="3"/>
  <c r="D33" i="3" l="1"/>
  <c r="F32" i="3"/>
  <c r="C32" i="3"/>
  <c r="D34" i="3" l="1"/>
  <c r="F33" i="3"/>
  <c r="C33" i="3"/>
  <c r="C31" i="3"/>
  <c r="D35" i="3" l="1"/>
  <c r="F34" i="3"/>
  <c r="C34" i="3"/>
  <c r="C30" i="3"/>
  <c r="D36" i="3" l="1"/>
  <c r="F35" i="3"/>
  <c r="C35" i="3"/>
  <c r="C29" i="3"/>
  <c r="D37" i="3" l="1"/>
  <c r="F36" i="3"/>
  <c r="C36" i="3"/>
  <c r="C28" i="3"/>
  <c r="D38" i="3" l="1"/>
  <c r="F37" i="3"/>
  <c r="C37" i="3"/>
  <c r="C27" i="3"/>
  <c r="D39" i="3" l="1"/>
  <c r="F38" i="3"/>
  <c r="C38" i="3"/>
  <c r="C26" i="3"/>
  <c r="D40" i="3" l="1"/>
  <c r="F39" i="3"/>
  <c r="C39" i="3"/>
  <c r="C25" i="3"/>
  <c r="D41" i="3" l="1"/>
  <c r="F40" i="3"/>
  <c r="C40" i="3"/>
  <c r="C24" i="3"/>
  <c r="D42" i="3" l="1"/>
  <c r="F41" i="3"/>
  <c r="C41" i="3"/>
  <c r="C23" i="3"/>
  <c r="D43" i="3" l="1"/>
  <c r="F42" i="3"/>
  <c r="C42" i="3"/>
  <c r="C22" i="3"/>
  <c r="F43" i="3" l="1"/>
  <c r="C43" i="3"/>
  <c r="C21" i="3"/>
  <c r="F20" i="3" l="1"/>
  <c r="F44" i="3" s="1"/>
  <c r="C20" i="3"/>
  <c r="D4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Amit Gupta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NT-Technologies:</t>
        </r>
        <r>
          <rPr>
            <sz val="9"/>
            <color indexed="81"/>
            <rFont val="Tahoma"/>
            <charset val="1"/>
          </rPr>
          <t xml:space="preserve">
Please enter the total sample volume to be prepared for each of the 24 samples in µl</t>
        </r>
      </text>
    </comment>
    <comment ref="F8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NT-Technologies:</t>
        </r>
        <r>
          <rPr>
            <sz val="9"/>
            <color indexed="81"/>
            <rFont val="Tahoma"/>
            <charset val="1"/>
          </rPr>
          <t xml:space="preserve">
The volume of protein you intend to add in µl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NT-Technologies:</t>
        </r>
        <r>
          <rPr>
            <sz val="9"/>
            <color indexed="81"/>
            <rFont val="Tahoma"/>
            <family val="2"/>
          </rPr>
          <t xml:space="preserve">
Please enter your buffer concentration (e.g. if you work with a 10x Buffer enter 10)</t>
        </r>
      </text>
    </comment>
    <comment ref="F10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NT-Technologies:</t>
        </r>
        <r>
          <rPr>
            <sz val="9"/>
            <color indexed="81"/>
            <rFont val="Tahoma"/>
            <charset val="1"/>
          </rPr>
          <t xml:space="preserve">
Volume of buffer in µl to be added to each sample calculated from stock concentration</t>
        </r>
      </text>
    </comment>
    <comment ref="F11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NT-Technologies:</t>
        </r>
        <r>
          <rPr>
            <sz val="9"/>
            <color indexed="81"/>
            <rFont val="Tahoma"/>
            <charset val="1"/>
          </rPr>
          <t xml:space="preserve">
Highest concentration of denaturant needed for the experiment in M (if unknown start with 6M)</t>
        </r>
      </text>
    </comment>
    <comment ref="F13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NT-Technologies:</t>
        </r>
        <r>
          <rPr>
            <sz val="9"/>
            <color indexed="81"/>
            <rFont val="Tahoma"/>
            <charset val="1"/>
          </rPr>
          <t xml:space="preserve">
Concentration of denaturant stock to be prepared in M (highest solubility of GuHCl is 8M in water and 10M for urea)</t>
        </r>
      </text>
    </comment>
  </commentList>
</comments>
</file>

<file path=xl/sharedStrings.xml><?xml version="1.0" encoding="utf-8"?>
<sst xmlns="http://schemas.openxmlformats.org/spreadsheetml/2006/main" count="24" uniqueCount="21">
  <si>
    <t>Pipetting scheme</t>
  </si>
  <si>
    <t>Fields in grey are calculated and cannot be changed</t>
  </si>
  <si>
    <t>Please enter parameters here:</t>
  </si>
  <si>
    <t>Total sample volume</t>
  </si>
  <si>
    <t>µl</t>
  </si>
  <si>
    <t>Volume Protein</t>
  </si>
  <si>
    <t>Buffer stock</t>
  </si>
  <si>
    <t>x</t>
  </si>
  <si>
    <t>Volume Buffer</t>
  </si>
  <si>
    <t>Required highest denaturant concentration</t>
  </si>
  <si>
    <t>M</t>
  </si>
  <si>
    <t>Denaturant stock to be prepared</t>
  </si>
  <si>
    <t>Unfolding:</t>
  </si>
  <si>
    <t>sample No</t>
  </si>
  <si>
    <t>[M] denat.</t>
  </si>
  <si>
    <t>[µl] denat.</t>
  </si>
  <si>
    <t>[µl] Buffer</t>
  </si>
  <si>
    <t>[µl] H2O</t>
  </si>
  <si>
    <t>[µl] Protein</t>
  </si>
  <si>
    <t>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</si>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</sst>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8" fillId="0" borderId="3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8" fillId="2" borderId="0" xfId="0" applyFont="1" applyFill="1"/>
    <xf numFmtId="0" fontId="8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10" fillId="0" borderId="0" xfId="0" applyFont="1" applyProtection="1">
      <protection locked="0"/>
    </xf>
    <xf numFmtId="2" fontId="8" fillId="2" borderId="0" xfId="0" applyNumberFormat="1" applyFont="1" applyFill="1"/>
    <xf numFmtId="164" fontId="8" fillId="0" borderId="2" xfId="0" applyNumberFormat="1" applyFont="1" applyBorder="1"/>
    <xf numFmtId="0" fontId="8" fillId="0" borderId="4" xfId="0" applyFont="1" applyBorder="1"/>
    <xf numFmtId="164" fontId="8" fillId="0" borderId="5" xfId="0" applyNumberFormat="1" applyFont="1" applyBorder="1"/>
    <xf numFmtId="0" fontId="8" fillId="0" borderId="5" xfId="0" applyFont="1" applyBorder="1"/>
    <xf numFmtId="0" fontId="8" fillId="0" borderId="6" xfId="0" applyFont="1" applyBorder="1"/>
    <xf numFmtId="0" fontId="0" fillId="3" borderId="7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2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4"/>
  <sheetViews>
    <sheetView tabSelected="1" topLeftCell="A3" workbookViewId="0">
      <selection activeCell="I29" sqref="I29"/>
    </sheetView>
  </sheetViews>
  <sheetFormatPr defaultRowHeight="15"/>
  <cols>
    <col min="1" max="1" width="9.140625" style="2"/>
    <col min="2" max="2" width="11.85546875" style="2" customWidth="1"/>
    <col min="3" max="3" width="10.7109375" style="2" customWidth="1"/>
    <col min="4" max="4" width="10.85546875" style="2" customWidth="1"/>
    <col min="5" max="5" width="10.140625" style="2" bestFit="1" customWidth="1"/>
    <col min="6" max="6" width="11" style="2" customWidth="1"/>
    <col min="7" max="7" width="11.140625" style="2" bestFit="1" customWidth="1"/>
    <col min="8" max="9" width="9.140625" style="2"/>
    <col min="10" max="10" width="11.42578125" style="2" customWidth="1"/>
    <col min="11" max="12" width="12.140625" style="2" customWidth="1"/>
    <col min="13" max="13" width="11" style="2" customWidth="1"/>
    <col min="14" max="14" width="10.7109375" style="2" customWidth="1"/>
    <col min="15" max="15" width="15.28515625" style="2" bestFit="1" customWidth="1"/>
    <col min="16" max="16384" width="9.140625" style="2"/>
  </cols>
  <sheetData>
    <row r="2" spans="2:8" ht="31.5">
      <c r="B2" s="12" t="s">
        <v>0</v>
      </c>
    </row>
    <row r="3" spans="2:8" ht="21">
      <c r="B3" s="1"/>
    </row>
    <row r="4" spans="2:8" ht="18.75">
      <c r="B4" s="13"/>
      <c r="C4" s="17" t="s">
        <v>1</v>
      </c>
      <c r="D4" s="11"/>
      <c r="E4" s="11"/>
      <c r="F4" s="11"/>
      <c r="G4" s="11"/>
      <c r="H4" s="11"/>
    </row>
    <row r="5" spans="2:8" ht="21">
      <c r="B5" s="1"/>
    </row>
    <row r="6" spans="2:8" ht="18.75">
      <c r="B6" s="3" t="s">
        <v>2</v>
      </c>
    </row>
    <row r="7" spans="2:8">
      <c r="B7" s="2" t="s">
        <v>3</v>
      </c>
      <c r="F7" s="2">
        <v>100</v>
      </c>
      <c r="G7" s="2" t="s">
        <v>4</v>
      </c>
    </row>
    <row r="8" spans="2:8">
      <c r="B8" s="2" t="s">
        <v>5</v>
      </c>
      <c r="F8" s="2">
        <v>10</v>
      </c>
      <c r="G8" s="2" t="s">
        <v>4</v>
      </c>
    </row>
    <row r="9" spans="2:8">
      <c r="B9" s="2" t="s">
        <v>6</v>
      </c>
      <c r="F9" s="2">
        <v>10</v>
      </c>
      <c r="G9" s="2" t="s">
        <v>7</v>
      </c>
    </row>
    <row r="10" spans="2:8">
      <c r="B10" s="13" t="s">
        <v>8</v>
      </c>
      <c r="C10" s="13"/>
      <c r="D10" s="13"/>
      <c r="E10" s="13"/>
      <c r="F10" s="14">
        <f>1/F9*F7</f>
        <v>10</v>
      </c>
      <c r="G10" s="13" t="s">
        <v>4</v>
      </c>
    </row>
    <row r="11" spans="2:8">
      <c r="B11" s="2" t="s">
        <v>9</v>
      </c>
      <c r="F11" s="27">
        <v>6</v>
      </c>
      <c r="G11" s="2" t="s">
        <v>10</v>
      </c>
    </row>
    <row r="13" spans="2:8">
      <c r="B13" s="15" t="s">
        <v>11</v>
      </c>
      <c r="C13" s="15"/>
      <c r="D13" s="15"/>
      <c r="E13" s="15"/>
      <c r="F13" s="18">
        <f>F7/D20*F11</f>
        <v>7.5</v>
      </c>
      <c r="G13" s="15" t="s">
        <v>10</v>
      </c>
    </row>
    <row r="17" spans="2:9" ht="26.25">
      <c r="B17" s="16" t="s">
        <v>12</v>
      </c>
      <c r="C17" s="16"/>
      <c r="D17" s="4"/>
      <c r="E17" s="4"/>
      <c r="F17" s="4"/>
      <c r="G17" s="4"/>
      <c r="H17" s="4"/>
      <c r="I17" s="4"/>
    </row>
    <row r="19" spans="2:9">
      <c r="B19" s="5" t="s">
        <v>13</v>
      </c>
      <c r="C19" s="6" t="s">
        <v>14</v>
      </c>
      <c r="D19" s="6" t="s">
        <v>15</v>
      </c>
      <c r="E19" s="6" t="s">
        <v>16</v>
      </c>
      <c r="F19" s="6" t="s">
        <v>17</v>
      </c>
      <c r="G19" s="7" t="s">
        <v>18</v>
      </c>
    </row>
    <row r="20" spans="2:9">
      <c r="B20" s="8">
        <v>1</v>
      </c>
      <c r="C20" s="19">
        <f t="shared" ref="C20:C43" si="0">D20/$F$7*$F$13</f>
        <v>6</v>
      </c>
      <c r="D20" s="9">
        <f>F7-F8-F10</f>
        <v>80</v>
      </c>
      <c r="E20" s="9">
        <f t="shared" ref="E20:E43" si="1">$F$10</f>
        <v>10</v>
      </c>
      <c r="F20" s="9">
        <f>$F$7-D20-E20-G20</f>
        <v>0</v>
      </c>
      <c r="G20" s="10">
        <f t="shared" ref="G20:G43" si="2">$F$8</f>
        <v>10</v>
      </c>
    </row>
    <row r="21" spans="2:9">
      <c r="B21" s="8">
        <v>2</v>
      </c>
      <c r="C21" s="19">
        <f t="shared" si="0"/>
        <v>5.7449999999999992</v>
      </c>
      <c r="D21" s="9">
        <f>ROUNDUP(D20-($D$20/23),1)</f>
        <v>76.599999999999994</v>
      </c>
      <c r="E21" s="9">
        <f t="shared" si="1"/>
        <v>10</v>
      </c>
      <c r="F21" s="9">
        <f t="shared" ref="F21:F43" si="3">$F$7-D21-E21-G21</f>
        <v>3.4000000000000057</v>
      </c>
      <c r="G21" s="10">
        <f t="shared" si="2"/>
        <v>10</v>
      </c>
    </row>
    <row r="22" spans="2:9">
      <c r="B22" s="8">
        <v>3</v>
      </c>
      <c r="C22" s="19">
        <f t="shared" si="0"/>
        <v>5.4899999999999993</v>
      </c>
      <c r="D22" s="9">
        <f t="shared" ref="D22:D43" si="4">ROUNDUP(D21-($D$20/23),1)</f>
        <v>73.199999999999989</v>
      </c>
      <c r="E22" s="9">
        <f t="shared" si="1"/>
        <v>10</v>
      </c>
      <c r="F22" s="9">
        <f t="shared" si="3"/>
        <v>6.8000000000000114</v>
      </c>
      <c r="G22" s="10">
        <f t="shared" si="2"/>
        <v>10</v>
      </c>
    </row>
    <row r="23" spans="2:9">
      <c r="B23" s="8">
        <v>4</v>
      </c>
      <c r="C23" s="19">
        <f t="shared" si="0"/>
        <v>5.2349999999999994</v>
      </c>
      <c r="D23" s="9">
        <f t="shared" si="4"/>
        <v>69.8</v>
      </c>
      <c r="E23" s="9">
        <f t="shared" si="1"/>
        <v>10</v>
      </c>
      <c r="F23" s="9">
        <f t="shared" si="3"/>
        <v>10.200000000000003</v>
      </c>
      <c r="G23" s="10">
        <f t="shared" si="2"/>
        <v>10</v>
      </c>
    </row>
    <row r="24" spans="2:9">
      <c r="B24" s="8">
        <v>5</v>
      </c>
      <c r="C24" s="19">
        <f t="shared" si="0"/>
        <v>4.9799999999999995</v>
      </c>
      <c r="D24" s="9">
        <f t="shared" si="4"/>
        <v>66.399999999999991</v>
      </c>
      <c r="E24" s="9">
        <f t="shared" si="1"/>
        <v>10</v>
      </c>
      <c r="F24" s="9">
        <f t="shared" si="3"/>
        <v>13.600000000000009</v>
      </c>
      <c r="G24" s="10">
        <f t="shared" si="2"/>
        <v>10</v>
      </c>
    </row>
    <row r="25" spans="2:9">
      <c r="B25" s="8">
        <v>6</v>
      </c>
      <c r="C25" s="19">
        <f t="shared" si="0"/>
        <v>4.7249999999999996</v>
      </c>
      <c r="D25" s="9">
        <f t="shared" si="4"/>
        <v>63</v>
      </c>
      <c r="E25" s="9">
        <f t="shared" si="1"/>
        <v>10</v>
      </c>
      <c r="F25" s="9">
        <f t="shared" si="3"/>
        <v>17</v>
      </c>
      <c r="G25" s="10">
        <f t="shared" si="2"/>
        <v>10</v>
      </c>
    </row>
    <row r="26" spans="2:9">
      <c r="B26" s="8">
        <v>7</v>
      </c>
      <c r="C26" s="19">
        <f t="shared" si="0"/>
        <v>4.47</v>
      </c>
      <c r="D26" s="9">
        <f t="shared" si="4"/>
        <v>59.6</v>
      </c>
      <c r="E26" s="9">
        <f t="shared" si="1"/>
        <v>10</v>
      </c>
      <c r="F26" s="9">
        <f t="shared" si="3"/>
        <v>20.399999999999999</v>
      </c>
      <c r="G26" s="10">
        <f t="shared" si="2"/>
        <v>10</v>
      </c>
    </row>
    <row r="27" spans="2:9">
      <c r="B27" s="8">
        <v>8</v>
      </c>
      <c r="C27" s="19">
        <f t="shared" si="0"/>
        <v>4.2150000000000007</v>
      </c>
      <c r="D27" s="9">
        <f t="shared" si="4"/>
        <v>56.2</v>
      </c>
      <c r="E27" s="9">
        <f t="shared" si="1"/>
        <v>10</v>
      </c>
      <c r="F27" s="9">
        <f t="shared" si="3"/>
        <v>23.799999999999997</v>
      </c>
      <c r="G27" s="10">
        <f t="shared" si="2"/>
        <v>10</v>
      </c>
    </row>
    <row r="28" spans="2:9">
      <c r="B28" s="8">
        <v>9</v>
      </c>
      <c r="C28" s="19">
        <f t="shared" si="0"/>
        <v>3.96</v>
      </c>
      <c r="D28" s="9">
        <f t="shared" si="4"/>
        <v>52.800000000000004</v>
      </c>
      <c r="E28" s="9">
        <f t="shared" si="1"/>
        <v>10</v>
      </c>
      <c r="F28" s="9">
        <f t="shared" si="3"/>
        <v>27.199999999999996</v>
      </c>
      <c r="G28" s="10">
        <f t="shared" si="2"/>
        <v>10</v>
      </c>
    </row>
    <row r="29" spans="2:9">
      <c r="B29" s="8">
        <v>10</v>
      </c>
      <c r="C29" s="19">
        <f t="shared" si="0"/>
        <v>3.7050000000000001</v>
      </c>
      <c r="D29" s="9">
        <f t="shared" si="4"/>
        <v>49.4</v>
      </c>
      <c r="E29" s="9">
        <f t="shared" si="1"/>
        <v>10</v>
      </c>
      <c r="F29" s="9">
        <f t="shared" si="3"/>
        <v>30.6</v>
      </c>
      <c r="G29" s="10">
        <f t="shared" si="2"/>
        <v>10</v>
      </c>
      <c r="I29" s="2" t="s">
        <v>19</v>
      </c>
    </row>
    <row r="30" spans="2:9">
      <c r="B30" s="8">
        <v>11</v>
      </c>
      <c r="C30" s="19">
        <f t="shared" si="0"/>
        <v>3.45</v>
      </c>
      <c r="D30" s="9">
        <f t="shared" si="4"/>
        <v>46</v>
      </c>
      <c r="E30" s="9">
        <f t="shared" si="1"/>
        <v>10</v>
      </c>
      <c r="F30" s="9">
        <f t="shared" si="3"/>
        <v>34</v>
      </c>
      <c r="G30" s="10">
        <f t="shared" si="2"/>
        <v>10</v>
      </c>
    </row>
    <row r="31" spans="2:9">
      <c r="B31" s="8">
        <v>12</v>
      </c>
      <c r="C31" s="19">
        <f t="shared" si="0"/>
        <v>3.1949999999999998</v>
      </c>
      <c r="D31" s="9">
        <f t="shared" si="4"/>
        <v>42.6</v>
      </c>
      <c r="E31" s="9">
        <f t="shared" si="1"/>
        <v>10</v>
      </c>
      <c r="F31" s="9">
        <f t="shared" si="3"/>
        <v>37.4</v>
      </c>
      <c r="G31" s="10">
        <f t="shared" si="2"/>
        <v>10</v>
      </c>
    </row>
    <row r="32" spans="2:9">
      <c r="B32" s="8">
        <v>13</v>
      </c>
      <c r="C32" s="19">
        <f t="shared" si="0"/>
        <v>2.94</v>
      </c>
      <c r="D32" s="9">
        <f t="shared" si="4"/>
        <v>39.200000000000003</v>
      </c>
      <c r="E32" s="9">
        <f t="shared" si="1"/>
        <v>10</v>
      </c>
      <c r="F32" s="9">
        <f t="shared" si="3"/>
        <v>40.799999999999997</v>
      </c>
      <c r="G32" s="10">
        <f t="shared" si="2"/>
        <v>10</v>
      </c>
    </row>
    <row r="33" spans="2:7">
      <c r="B33" s="8">
        <v>14</v>
      </c>
      <c r="C33" s="19">
        <f t="shared" si="0"/>
        <v>2.6850000000000005</v>
      </c>
      <c r="D33" s="9">
        <f t="shared" si="4"/>
        <v>35.800000000000004</v>
      </c>
      <c r="E33" s="9">
        <f t="shared" si="1"/>
        <v>10</v>
      </c>
      <c r="F33" s="9">
        <f t="shared" si="3"/>
        <v>44.199999999999989</v>
      </c>
      <c r="G33" s="10">
        <f t="shared" si="2"/>
        <v>10</v>
      </c>
    </row>
    <row r="34" spans="2:7">
      <c r="B34" s="8">
        <v>15</v>
      </c>
      <c r="C34" s="19">
        <f t="shared" si="0"/>
        <v>2.4300000000000002</v>
      </c>
      <c r="D34" s="9">
        <f t="shared" si="4"/>
        <v>32.4</v>
      </c>
      <c r="E34" s="9">
        <f t="shared" si="1"/>
        <v>10</v>
      </c>
      <c r="F34" s="9">
        <f t="shared" si="3"/>
        <v>47.599999999999994</v>
      </c>
      <c r="G34" s="10">
        <f t="shared" si="2"/>
        <v>10</v>
      </c>
    </row>
    <row r="35" spans="2:7">
      <c r="B35" s="8">
        <v>16</v>
      </c>
      <c r="C35" s="19">
        <f t="shared" si="0"/>
        <v>2.1749999999999998</v>
      </c>
      <c r="D35" s="9">
        <f t="shared" si="4"/>
        <v>29</v>
      </c>
      <c r="E35" s="9">
        <f t="shared" si="1"/>
        <v>10</v>
      </c>
      <c r="F35" s="9">
        <f t="shared" si="3"/>
        <v>51</v>
      </c>
      <c r="G35" s="10">
        <f t="shared" si="2"/>
        <v>10</v>
      </c>
    </row>
    <row r="36" spans="2:7">
      <c r="B36" s="8">
        <v>17</v>
      </c>
      <c r="C36" s="19">
        <f t="shared" si="0"/>
        <v>1.92</v>
      </c>
      <c r="D36" s="9">
        <f t="shared" si="4"/>
        <v>25.6</v>
      </c>
      <c r="E36" s="9">
        <f t="shared" si="1"/>
        <v>10</v>
      </c>
      <c r="F36" s="9">
        <f t="shared" si="3"/>
        <v>54.400000000000006</v>
      </c>
      <c r="G36" s="10">
        <f t="shared" si="2"/>
        <v>10</v>
      </c>
    </row>
    <row r="37" spans="2:7">
      <c r="B37" s="8">
        <v>18</v>
      </c>
      <c r="C37" s="19">
        <f t="shared" si="0"/>
        <v>1.6650000000000003</v>
      </c>
      <c r="D37" s="9">
        <f t="shared" si="4"/>
        <v>22.200000000000003</v>
      </c>
      <c r="E37" s="9">
        <f t="shared" si="1"/>
        <v>10</v>
      </c>
      <c r="F37" s="9">
        <f t="shared" si="3"/>
        <v>57.8</v>
      </c>
      <c r="G37" s="10">
        <f t="shared" si="2"/>
        <v>10</v>
      </c>
    </row>
    <row r="38" spans="2:7">
      <c r="B38" s="8">
        <v>19</v>
      </c>
      <c r="C38" s="19">
        <f t="shared" si="0"/>
        <v>1.41</v>
      </c>
      <c r="D38" s="9">
        <f t="shared" si="4"/>
        <v>18.8</v>
      </c>
      <c r="E38" s="9">
        <f t="shared" si="1"/>
        <v>10</v>
      </c>
      <c r="F38" s="9">
        <f t="shared" si="3"/>
        <v>61.2</v>
      </c>
      <c r="G38" s="10">
        <f t="shared" si="2"/>
        <v>10</v>
      </c>
    </row>
    <row r="39" spans="2:7">
      <c r="B39" s="8">
        <v>20</v>
      </c>
      <c r="C39" s="19">
        <f t="shared" si="0"/>
        <v>1.155</v>
      </c>
      <c r="D39" s="9">
        <f t="shared" si="4"/>
        <v>15.4</v>
      </c>
      <c r="E39" s="9">
        <f t="shared" si="1"/>
        <v>10</v>
      </c>
      <c r="F39" s="9">
        <f t="shared" si="3"/>
        <v>64.599999999999994</v>
      </c>
      <c r="G39" s="10">
        <f t="shared" si="2"/>
        <v>10</v>
      </c>
    </row>
    <row r="40" spans="2:7">
      <c r="B40" s="8">
        <v>21</v>
      </c>
      <c r="C40" s="19">
        <f t="shared" si="0"/>
        <v>0.89999999999999991</v>
      </c>
      <c r="D40" s="9">
        <f t="shared" si="4"/>
        <v>12</v>
      </c>
      <c r="E40" s="9">
        <f t="shared" si="1"/>
        <v>10</v>
      </c>
      <c r="F40" s="9">
        <f t="shared" si="3"/>
        <v>68</v>
      </c>
      <c r="G40" s="10">
        <f t="shared" si="2"/>
        <v>10</v>
      </c>
    </row>
    <row r="41" spans="2:7">
      <c r="B41" s="8">
        <v>22</v>
      </c>
      <c r="C41" s="19">
        <f t="shared" si="0"/>
        <v>0.64499999999999991</v>
      </c>
      <c r="D41" s="9">
        <f t="shared" si="4"/>
        <v>8.6</v>
      </c>
      <c r="E41" s="9">
        <f t="shared" si="1"/>
        <v>10</v>
      </c>
      <c r="F41" s="9">
        <f t="shared" si="3"/>
        <v>71.400000000000006</v>
      </c>
      <c r="G41" s="10">
        <f t="shared" si="2"/>
        <v>10</v>
      </c>
    </row>
    <row r="42" spans="2:7">
      <c r="B42" s="8">
        <v>23</v>
      </c>
      <c r="C42" s="19">
        <f t="shared" si="0"/>
        <v>0.3899999999999999</v>
      </c>
      <c r="D42" s="9">
        <f t="shared" si="4"/>
        <v>5.1999999999999993</v>
      </c>
      <c r="E42" s="9">
        <f t="shared" si="1"/>
        <v>10</v>
      </c>
      <c r="F42" s="9">
        <f t="shared" si="3"/>
        <v>74.8</v>
      </c>
      <c r="G42" s="10">
        <f t="shared" si="2"/>
        <v>10</v>
      </c>
    </row>
    <row r="43" spans="2:7" ht="15.75" thickBot="1">
      <c r="B43" s="20">
        <v>24</v>
      </c>
      <c r="C43" s="21">
        <f t="shared" si="0"/>
        <v>0.13500000000000001</v>
      </c>
      <c r="D43" s="9">
        <f t="shared" si="4"/>
        <v>1.8</v>
      </c>
      <c r="E43" s="22">
        <f t="shared" si="1"/>
        <v>10</v>
      </c>
      <c r="F43" s="9">
        <f t="shared" si="3"/>
        <v>78.2</v>
      </c>
      <c r="G43" s="23">
        <f t="shared" si="2"/>
        <v>10</v>
      </c>
    </row>
    <row r="44" spans="2:7">
      <c r="B44" s="24" t="s">
        <v>20</v>
      </c>
      <c r="C44" s="25"/>
      <c r="D44" s="25">
        <f>SUM(D20:D43)</f>
        <v>981.59999999999991</v>
      </c>
      <c r="E44" s="25">
        <f>SUM(E20:E43)</f>
        <v>240</v>
      </c>
      <c r="F44" s="25">
        <f>SUM(F20:F43)</f>
        <v>938.4</v>
      </c>
      <c r="G44" s="26">
        <f>SUM(G20:G43)</f>
        <v>240</v>
      </c>
    </row>
  </sheetData>
  <sheetProtection selectLockedCells="1"/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37FE1D4DCA3D4A8FB4895CCE72261F" ma:contentTypeVersion="10" ma:contentTypeDescription="Create a new document." ma:contentTypeScope="" ma:versionID="539307e6dc7f2b701b9ea5587279bb3e">
  <xsd:schema xmlns:xsd="http://www.w3.org/2001/XMLSchema" xmlns:xs="http://www.w3.org/2001/XMLSchema" xmlns:p="http://schemas.microsoft.com/office/2006/metadata/properties" xmlns:ns2="34248a12-a054-49bf-97e2-3aaae9d7ca73" xmlns:ns3="c4b3c6c9-cfd8-48ba-97f3-afe5d467862a" targetNamespace="http://schemas.microsoft.com/office/2006/metadata/properties" ma:root="true" ma:fieldsID="edd449b1394a6cf12e67e3a30ad22eea" ns2:_="" ns3:_="">
    <xsd:import namespace="34248a12-a054-49bf-97e2-3aaae9d7ca73"/>
    <xsd:import namespace="c4b3c6c9-cfd8-48ba-97f3-afe5d46786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48a12-a054-49bf-97e2-3aaae9d7ca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3c6c9-cfd8-48ba-97f3-afe5d467862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BA6EAF-A511-4E25-BF32-06AEA3B089E7}"/>
</file>

<file path=customXml/itemProps2.xml><?xml version="1.0" encoding="utf-8"?>
<ds:datastoreItem xmlns:ds="http://schemas.openxmlformats.org/officeDocument/2006/customXml" ds:itemID="{F0E18995-941F-40DB-9A5E-7934EED01636}"/>
</file>

<file path=customXml/itemProps3.xml><?xml version="1.0" encoding="utf-8"?>
<ds:datastoreItem xmlns:ds="http://schemas.openxmlformats.org/officeDocument/2006/customXml" ds:itemID="{151BEC12-4C53-422C-829E-C7DD6DA498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Amit Gupta</dc:creator>
  <cp:keywords/>
  <dc:description/>
  <cp:lastModifiedBy>Dinorah Leyva</cp:lastModifiedBy>
  <cp:revision/>
  <dcterms:created xsi:type="dcterms:W3CDTF">2016-01-25T09:53:18Z</dcterms:created>
  <dcterms:modified xsi:type="dcterms:W3CDTF">2023-07-31T22:30:40Z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0x0101004F37FE1D4DCA3D4A8FB4895CCE72261F</vt:lpwstr>
  </property>
  <property fmtid="{D5CDD505-2E9C-101B-9397-08002B2CF9AE}" pid="3" name="Order">
    <vt:r8>9000</vt:r8>
  </property>
</Properties>
</file>